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1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итальный ремонт" sheetId="4" r:id="rId4"/>
  </sheets>
  <definedNames/>
  <calcPr fullCalcOnLoad="1"/>
</workbook>
</file>

<file path=xl/sharedStrings.xml><?xml version="1.0" encoding="utf-8"?>
<sst xmlns="http://schemas.openxmlformats.org/spreadsheetml/2006/main" count="424" uniqueCount="138">
  <si>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</si>
  <si>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</si>
  <si>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</si>
  <si>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</si>
  <si>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</si>
  <si>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</si>
  <si>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</si>
  <si>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</si>
  <si>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</si>
  <si>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</si>
  <si>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</si>
  <si>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</si>
  <si>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</si>
  <si>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</si>
  <si>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Транспортная</t>
  </si>
  <si>
    <t>01.06.2012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</si>
  <si>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</si>
  <si>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</si>
  <si>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</si>
  <si>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</si>
  <si>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</si>
  <si>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</si>
  <si>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Транспортная ,59</t>
  </si>
  <si>
    <t>кв.1,4,5,6,7,12,14,15,25,29,32,35,36,38,39,42,44,45,46,47,50,55,59,60,63,64,66,67,70,71,75,76</t>
  </si>
  <si>
    <t>установка(изготовление) защитной решетки оконной в подъезде жилого дома</t>
  </si>
  <si>
    <t>1-й подъезд</t>
  </si>
  <si>
    <t>ремонт мягкой кровли отдельными местами в жилом доме</t>
  </si>
  <si>
    <t>кв.19</t>
  </si>
  <si>
    <t>ИТОГО</t>
  </si>
  <si>
    <t>февраль 2019г.</t>
  </si>
  <si>
    <t>установка адресной таблички-2шт, досок объявлений 4шт</t>
  </si>
  <si>
    <t>Транспортная, 59</t>
  </si>
  <si>
    <t>ремонт электроосвещения в подъезде жилого дома</t>
  </si>
  <si>
    <t>кв.16,27,61,62,73,79</t>
  </si>
  <si>
    <t>кв.19,60,79</t>
  </si>
  <si>
    <t>смена трубопровода ф110мм</t>
  </si>
  <si>
    <t>кв.44,48 ЦК</t>
  </si>
  <si>
    <t>март 2019г.</t>
  </si>
  <si>
    <t xml:space="preserve">Установка общедомавого эл.счетчика в ВРУ </t>
  </si>
  <si>
    <t>Транспортная 59</t>
  </si>
  <si>
    <t xml:space="preserve">ВРУ ОДН </t>
  </si>
  <si>
    <t xml:space="preserve">Смена труб ЦК </t>
  </si>
  <si>
    <t>кв.48,44</t>
  </si>
  <si>
    <t>Установка крана шарового ф 15 мм</t>
  </si>
  <si>
    <t xml:space="preserve">ХВС </t>
  </si>
  <si>
    <t>кв.48,77,26,34,51,80</t>
  </si>
  <si>
    <t>Апрель 2019</t>
  </si>
  <si>
    <t>Май 2019г.</t>
  </si>
  <si>
    <t>проверка   технического состояния вентиляционных и дымовых каналов. Установка зольной дверцы</t>
  </si>
  <si>
    <t>кв.16</t>
  </si>
  <si>
    <t>кв.24</t>
  </si>
  <si>
    <t>кв.37</t>
  </si>
  <si>
    <t xml:space="preserve"> Установка зольной дверцы</t>
  </si>
  <si>
    <t>кв.69</t>
  </si>
  <si>
    <t>Июнь 2019г.</t>
  </si>
  <si>
    <t xml:space="preserve">смена эл.счетчика на квартиру </t>
  </si>
  <si>
    <t>кв.54</t>
  </si>
  <si>
    <t>Июль 2019г</t>
  </si>
  <si>
    <t>Гидравлическое испытание внутридомовой системы ЦО</t>
  </si>
  <si>
    <t>Частичная смена труб стояка ЦО (подготовка к опрессовки ) подача и обработка ф 20,25,63мм</t>
  </si>
  <si>
    <t>кв.3,4,32</t>
  </si>
  <si>
    <t>смена эл.счетчика в квартире</t>
  </si>
  <si>
    <t>кв.3</t>
  </si>
  <si>
    <t>август 2019г.</t>
  </si>
  <si>
    <t>установка кранов шаровых ф15,20 мм, тройников ф25,50мм</t>
  </si>
  <si>
    <t>кв.61-64 ЦО п/п</t>
  </si>
  <si>
    <t>сентябрь 2019г.</t>
  </si>
  <si>
    <t>смена трубопровода ф32,20мм</t>
  </si>
  <si>
    <t>кв.28 ХВС п/п</t>
  </si>
  <si>
    <t>октябрь 2019г.</t>
  </si>
  <si>
    <t>смена эл.счетчика в квартире ж/д</t>
  </si>
  <si>
    <t>кв.1</t>
  </si>
  <si>
    <t>кв.45</t>
  </si>
  <si>
    <t>кв.61</t>
  </si>
  <si>
    <t>ремонт мягкой кровли отдельными местами (устранение течи) в жилом доме</t>
  </si>
  <si>
    <t>кв.39</t>
  </si>
  <si>
    <t>ноябрь 2019г.</t>
  </si>
  <si>
    <t>кв.12,36,35,42,49,58,50,62,57,67</t>
  </si>
  <si>
    <t>кв.43,77,79,6,15,23,25,26,38</t>
  </si>
  <si>
    <t>декабрь 2019г.</t>
  </si>
  <si>
    <t>Проверка технического состояния и прочистка вентиляционного канала</t>
  </si>
  <si>
    <t>кв.44</t>
  </si>
  <si>
    <t>Проверка технического состояния (с устройством отверстия) дымового канала с помощью видеокамеры. Очистка дымового канала</t>
  </si>
  <si>
    <t>кв.44,48</t>
  </si>
  <si>
    <t>кв.6,15,23,25,26,38,43,77,79</t>
  </si>
  <si>
    <t>кв.60,71</t>
  </si>
  <si>
    <t>устройство вентиляционного отверстия, установка зольника</t>
  </si>
  <si>
    <t>кв.63,70,76</t>
  </si>
  <si>
    <t>кв.80</t>
  </si>
  <si>
    <t>Работы по аварийному ремонту общего имущества МКД с января по декабрь  2019г.</t>
  </si>
  <si>
    <t>ВСЕГО</t>
  </si>
  <si>
    <t>январь 2019г.</t>
  </si>
  <si>
    <t>ремонт электроосвещения в подъезде (смена ламп) в жилом доме</t>
  </si>
  <si>
    <t>2-й подъезд 1-й этаж</t>
  </si>
  <si>
    <t>погрузка и вывоз мусора</t>
  </si>
  <si>
    <t>смена тройника ф110х50х90гр.</t>
  </si>
  <si>
    <t>кв.67 ЦК</t>
  </si>
  <si>
    <t>Т/О УУТЭ</t>
  </si>
  <si>
    <t>ЦО</t>
  </si>
  <si>
    <t>Т/О ОПУЭ</t>
  </si>
  <si>
    <t>ФЕВРАЛЬ 2019Г.</t>
  </si>
  <si>
    <t xml:space="preserve">Ремонт электроосвещения (смена лампы) жилого дома в МОП </t>
  </si>
  <si>
    <t>3-й подъезд 5-й этаж</t>
  </si>
  <si>
    <t>апрель 2019г.</t>
  </si>
  <si>
    <t>май 2019г.</t>
  </si>
  <si>
    <t>проверка электросчетчиков</t>
  </si>
  <si>
    <t>благоустройство придомовой территории (окраска деревьев и бордюров известковым раствором)</t>
  </si>
  <si>
    <t>закрытие отопительного периода</t>
  </si>
  <si>
    <t>слив воды из системы</t>
  </si>
  <si>
    <t>установка крана шарового ф 15мм</t>
  </si>
  <si>
    <t>кв.23 (подвал)</t>
  </si>
  <si>
    <t>июнь 2019г.</t>
  </si>
  <si>
    <t>покос придомовой территории</t>
  </si>
  <si>
    <t>3-й подъезд 5-й этаж,4-й подъезд 2-й этаж</t>
  </si>
  <si>
    <t>Июль 2019г.</t>
  </si>
  <si>
    <t>техническое обслуживание УУТЭ</t>
  </si>
  <si>
    <t>Август 2019г.</t>
  </si>
  <si>
    <t>смена коренного крана ф15мм</t>
  </si>
  <si>
    <t>кв.59 ХВС</t>
  </si>
  <si>
    <t>Сентябрь 2019г.</t>
  </si>
  <si>
    <t xml:space="preserve">ремонт электроосвещения (замена автоматических выключателей) </t>
  </si>
  <si>
    <t xml:space="preserve">ремонт электроосвещения (смена ламп светодиодных) </t>
  </si>
  <si>
    <t>3-й подъезд 1-й этаж</t>
  </si>
  <si>
    <t>установка замка на электрощит</t>
  </si>
  <si>
    <t>ВРУ</t>
  </si>
  <si>
    <t>Планово-профилактический ремонт оборудования</t>
  </si>
  <si>
    <t xml:space="preserve">ремонт электроосвещения (смена ламп светодиодных )  </t>
  </si>
  <si>
    <t>3-й подъезд 4 и 5-й этаж</t>
  </si>
  <si>
    <t>подготовка к запуску системы ЦО в ж/д</t>
  </si>
  <si>
    <t>ремонт электроосвещения (смена ламп светодиодных)</t>
  </si>
  <si>
    <t>3-й подъезд 4-й этаж,1-й подъезд (вход)</t>
  </si>
  <si>
    <t>элементарное соединение ф20мм внутрен.резьб.</t>
  </si>
  <si>
    <t>кв.3 ЦО п/п</t>
  </si>
  <si>
    <t>обходы и осмотры инженерных коммуникаций(устранение непрогрева системы ЦО) в ж/д</t>
  </si>
  <si>
    <t>кв.8,4,11,15,19</t>
  </si>
  <si>
    <t>№</t>
  </si>
  <si>
    <t xml:space="preserve">Наименование работ </t>
  </si>
  <si>
    <t>Стоимость, 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</si>
</sst>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2" fontId="11" fillId="35" borderId="0" xfId="0" applyNumberFormat="1" applyFont="1" applyFill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5" fillId="38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8515625" style="0" customWidth="1"/>
    <col min="5" max="5" width="17.7109375" style="0" customWidth="1"/>
    <col min="6" max="6" width="18.140625" style="0" customWidth="1"/>
    <col min="7" max="7" width="21.7109375" style="0" customWidth="1"/>
    <col min="8" max="8" width="21.8515625" style="0" customWidth="1"/>
    <col min="9" max="9" width="20.57421875" style="0" customWidth="1"/>
    <col min="10" max="10" width="15.8515625" style="0" customWidth="1"/>
    <col min="11" max="11" width="23.8515625" style="0" customWidth="1"/>
    <col min="12" max="12" width="15.57421875" style="0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6" t="s">
        <v>1</v>
      </c>
      <c r="B3" s="47" t="s">
        <v>2</v>
      </c>
      <c r="C3" s="47"/>
      <c r="D3" s="48" t="s">
        <v>3</v>
      </c>
      <c r="E3" s="49" t="s">
        <v>4</v>
      </c>
      <c r="F3" s="49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9" t="s">
        <v>10</v>
      </c>
      <c r="L3" s="49" t="s">
        <v>11</v>
      </c>
    </row>
    <row r="4" spans="1:12" ht="30.75" customHeight="1">
      <c r="A4" s="46"/>
      <c r="B4" s="4" t="s">
        <v>12</v>
      </c>
      <c r="C4" s="4" t="s">
        <v>13</v>
      </c>
      <c r="D4" s="48"/>
      <c r="E4" s="48"/>
      <c r="F4" s="49"/>
      <c r="G4" s="48"/>
      <c r="H4" s="48"/>
      <c r="I4" s="48"/>
      <c r="J4" s="48"/>
      <c r="K4" s="48"/>
      <c r="L4" s="49"/>
    </row>
    <row r="5" spans="1:12" ht="15.75">
      <c r="A5" s="5">
        <v>9</v>
      </c>
      <c r="B5" s="6" t="s">
        <v>14</v>
      </c>
      <c r="C5" s="6">
        <v>59</v>
      </c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15.75">
      <c r="A6" s="5"/>
      <c r="B6" s="50" t="s">
        <v>16</v>
      </c>
      <c r="C6" s="50"/>
      <c r="D6" s="50"/>
      <c r="E6">
        <v>49488.49</v>
      </c>
      <c r="F6">
        <v>1148.06904</v>
      </c>
      <c r="G6">
        <v>873767.56</v>
      </c>
      <c r="H6">
        <v>823488.36</v>
      </c>
      <c r="I6">
        <v>776083.95</v>
      </c>
      <c r="J6">
        <v>48552.47</v>
      </c>
      <c r="K6">
        <v>99767.69</v>
      </c>
      <c r="L6" s="9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zoomScale="80" zoomScaleNormal="80" zoomScalePageLayoutView="0" workbookViewId="0" topLeftCell="A82">
      <selection activeCell="E100" sqref="E100"/>
    </sheetView>
  </sheetViews>
  <sheetFormatPr defaultColWidth="11.57421875" defaultRowHeight="12.75"/>
  <cols>
    <col min="1" max="1" width="9.7109375" style="0" customWidth="1"/>
    <col min="2" max="2" width="47.8515625" style="10" customWidth="1"/>
    <col min="3" max="3" width="25.140625" style="0" customWidth="1"/>
    <col min="4" max="4" width="39.421875" style="0" customWidth="1"/>
    <col min="5" max="5" width="17.8515625" style="0" customWidth="1"/>
  </cols>
  <sheetData>
    <row r="1" spans="1:5" ht="18">
      <c r="A1" s="51" t="s">
        <v>17</v>
      </c>
      <c r="B1" s="51"/>
      <c r="C1" s="51"/>
      <c r="D1" s="51"/>
      <c r="E1" s="51"/>
    </row>
    <row r="2" spans="1:5" ht="15.75">
      <c r="A2" s="11" t="s">
        <v>1</v>
      </c>
      <c r="B2" s="12" t="s">
        <v>18</v>
      </c>
      <c r="C2" s="13" t="s">
        <v>2</v>
      </c>
      <c r="D2" s="13" t="s">
        <v>19</v>
      </c>
      <c r="E2" s="13" t="s">
        <v>20</v>
      </c>
    </row>
    <row r="3" spans="1:5" ht="50.25" customHeight="1">
      <c r="A3" s="14">
        <v>1</v>
      </c>
      <c r="B3" s="15" t="s">
        <v>21</v>
      </c>
      <c r="C3" s="14" t="s">
        <v>22</v>
      </c>
      <c r="D3" s="16" t="s">
        <v>23</v>
      </c>
      <c r="E3" s="14">
        <f>12896</f>
        <v>12896</v>
      </c>
    </row>
    <row r="4" spans="1:5" ht="42.75">
      <c r="A4" s="14">
        <v>2</v>
      </c>
      <c r="B4" s="17" t="s">
        <v>24</v>
      </c>
      <c r="C4" s="18" t="s">
        <v>22</v>
      </c>
      <c r="D4" s="18" t="s">
        <v>25</v>
      </c>
      <c r="E4" s="18">
        <f>3757.85</f>
        <v>3757.85</v>
      </c>
    </row>
    <row r="5" spans="1:5" ht="28.5">
      <c r="A5" s="14">
        <v>3</v>
      </c>
      <c r="B5" s="17" t="s">
        <v>26</v>
      </c>
      <c r="C5" s="18" t="s">
        <v>22</v>
      </c>
      <c r="D5" s="18" t="s">
        <v>27</v>
      </c>
      <c r="E5" s="18">
        <f>11739.79</f>
        <v>11739.79</v>
      </c>
    </row>
    <row r="6" spans="1:5" ht="15">
      <c r="A6" s="19"/>
      <c r="B6" s="20" t="s">
        <v>28</v>
      </c>
      <c r="C6" s="19"/>
      <c r="D6" s="19"/>
      <c r="E6" s="19">
        <f>SUM(E3:E5)</f>
        <v>28393.64</v>
      </c>
    </row>
    <row r="7" spans="1:5" ht="15">
      <c r="A7" s="21"/>
      <c r="B7" s="22"/>
      <c r="C7" s="21"/>
      <c r="D7" s="21"/>
      <c r="E7" s="21"/>
    </row>
    <row r="8" spans="1:5" ht="15">
      <c r="A8" s="21"/>
      <c r="B8" s="22"/>
      <c r="C8" s="21"/>
      <c r="D8" s="21"/>
      <c r="E8" s="21"/>
    </row>
    <row r="9" spans="1:5" ht="20.25" customHeight="1">
      <c r="A9" s="52" t="s">
        <v>29</v>
      </c>
      <c r="B9" s="52"/>
      <c r="C9" s="52"/>
      <c r="D9" s="52"/>
      <c r="E9" s="52"/>
    </row>
    <row r="10" spans="1:5" ht="15.75">
      <c r="A10" s="11" t="s">
        <v>1</v>
      </c>
      <c r="B10" s="12" t="s">
        <v>18</v>
      </c>
      <c r="C10" s="13" t="s">
        <v>2</v>
      </c>
      <c r="D10" s="13" t="s">
        <v>19</v>
      </c>
      <c r="E10" s="13" t="s">
        <v>20</v>
      </c>
    </row>
    <row r="11" spans="1:5" ht="28.5">
      <c r="A11" s="14">
        <v>1</v>
      </c>
      <c r="B11" s="15" t="s">
        <v>30</v>
      </c>
      <c r="C11" s="17" t="s">
        <v>31</v>
      </c>
      <c r="D11" s="17"/>
      <c r="E11" s="17">
        <f>5220.36</f>
        <v>5220.36</v>
      </c>
    </row>
    <row r="12" spans="1:5" ht="28.5">
      <c r="A12" s="14">
        <v>2</v>
      </c>
      <c r="B12" s="17" t="s">
        <v>32</v>
      </c>
      <c r="C12" s="18" t="s">
        <v>22</v>
      </c>
      <c r="D12" s="18" t="s">
        <v>25</v>
      </c>
      <c r="E12" s="18">
        <f>1339.91</f>
        <v>1339.91</v>
      </c>
    </row>
    <row r="13" spans="1:5" ht="28.5">
      <c r="A13" s="14">
        <v>3</v>
      </c>
      <c r="B13" s="17" t="s">
        <v>21</v>
      </c>
      <c r="C13" s="18" t="s">
        <v>22</v>
      </c>
      <c r="D13" s="18" t="s">
        <v>33</v>
      </c>
      <c r="E13" s="18">
        <f>2891.2</f>
        <v>2891.2</v>
      </c>
    </row>
    <row r="14" spans="1:5" ht="28.5">
      <c r="A14" s="14">
        <v>4</v>
      </c>
      <c r="B14" s="17" t="s">
        <v>26</v>
      </c>
      <c r="C14" s="18" t="s">
        <v>22</v>
      </c>
      <c r="D14" s="18" t="s">
        <v>34</v>
      </c>
      <c r="E14" s="18">
        <f>38206.5</f>
        <v>38206.5</v>
      </c>
    </row>
    <row r="15" spans="1:5" ht="14.25">
      <c r="A15" s="14">
        <v>5</v>
      </c>
      <c r="B15" s="17" t="s">
        <v>35</v>
      </c>
      <c r="C15" s="18" t="s">
        <v>22</v>
      </c>
      <c r="D15" s="18" t="s">
        <v>36</v>
      </c>
      <c r="E15" s="18">
        <f>6748.34</f>
        <v>6748.34</v>
      </c>
    </row>
    <row r="16" spans="1:5" ht="15">
      <c r="A16" s="19"/>
      <c r="B16" s="20" t="s">
        <v>28</v>
      </c>
      <c r="C16" s="19"/>
      <c r="D16" s="19"/>
      <c r="E16" s="19">
        <f>SUM(E11:E15)</f>
        <v>54406.31</v>
      </c>
    </row>
    <row r="17" spans="1:5" ht="18">
      <c r="A17" s="53"/>
      <c r="B17" s="53"/>
      <c r="C17" s="53"/>
      <c r="D17" s="53"/>
      <c r="E17" s="53"/>
    </row>
    <row r="18" spans="1:5" ht="18">
      <c r="A18" s="54" t="s">
        <v>37</v>
      </c>
      <c r="B18" s="54"/>
      <c r="C18" s="54"/>
      <c r="D18" s="54"/>
      <c r="E18" s="54"/>
    </row>
    <row r="19" spans="1:5" ht="15.75">
      <c r="A19" s="11" t="s">
        <v>1</v>
      </c>
      <c r="B19" s="12" t="s">
        <v>18</v>
      </c>
      <c r="C19" s="13" t="s">
        <v>2</v>
      </c>
      <c r="D19" s="13" t="s">
        <v>19</v>
      </c>
      <c r="E19" s="13" t="s">
        <v>20</v>
      </c>
    </row>
    <row r="20" spans="1:5" ht="36.75" customHeight="1">
      <c r="A20" s="14">
        <v>1</v>
      </c>
      <c r="B20" s="15" t="s">
        <v>38</v>
      </c>
      <c r="C20" s="14" t="s">
        <v>39</v>
      </c>
      <c r="D20" s="14" t="s">
        <v>40</v>
      </c>
      <c r="E20" s="14">
        <f>1763.86</f>
        <v>1763.86</v>
      </c>
    </row>
    <row r="21" spans="1:5" ht="14.25">
      <c r="A21" s="14">
        <v>2</v>
      </c>
      <c r="B21" s="15" t="s">
        <v>41</v>
      </c>
      <c r="C21" s="17" t="s">
        <v>31</v>
      </c>
      <c r="D21" s="17" t="s">
        <v>42</v>
      </c>
      <c r="E21" s="17">
        <f>4888.81</f>
        <v>4888.81</v>
      </c>
    </row>
    <row r="22" spans="1:5" ht="14.25">
      <c r="A22" s="14">
        <v>3</v>
      </c>
      <c r="B22" s="15" t="s">
        <v>43</v>
      </c>
      <c r="C22" s="17" t="s">
        <v>31</v>
      </c>
      <c r="D22" s="17" t="s">
        <v>44</v>
      </c>
      <c r="E22" s="17">
        <f>805.95</f>
        <v>805.95</v>
      </c>
    </row>
    <row r="23" spans="1:5" ht="28.5">
      <c r="A23" s="14">
        <v>4</v>
      </c>
      <c r="B23" s="15" t="s">
        <v>21</v>
      </c>
      <c r="C23" s="17" t="s">
        <v>22</v>
      </c>
      <c r="D23" s="17" t="s">
        <v>45</v>
      </c>
      <c r="E23" s="17">
        <f>3473.6</f>
        <v>3473.6</v>
      </c>
    </row>
    <row r="24" spans="1:5" ht="15">
      <c r="A24" s="19"/>
      <c r="B24" s="20" t="s">
        <v>28</v>
      </c>
      <c r="C24" s="19"/>
      <c r="D24" s="19"/>
      <c r="E24" s="19">
        <f>E21+E20+E22+E23</f>
        <v>10932.22</v>
      </c>
    </row>
    <row r="25" spans="1:5" ht="18">
      <c r="A25" s="55"/>
      <c r="B25" s="55"/>
      <c r="C25" s="55"/>
      <c r="D25" s="55"/>
      <c r="E25" s="55"/>
    </row>
    <row r="26" spans="1:5" ht="15.75" customHeight="1">
      <c r="A26" s="52" t="s">
        <v>46</v>
      </c>
      <c r="B26" s="52"/>
      <c r="C26" s="52"/>
      <c r="D26" s="52"/>
      <c r="E26" s="52"/>
    </row>
    <row r="27" spans="1:5" ht="15.75">
      <c r="A27" s="11" t="s">
        <v>1</v>
      </c>
      <c r="B27" s="12" t="s">
        <v>18</v>
      </c>
      <c r="C27" s="13" t="s">
        <v>2</v>
      </c>
      <c r="D27" s="13" t="s">
        <v>19</v>
      </c>
      <c r="E27" s="13" t="s">
        <v>20</v>
      </c>
    </row>
    <row r="28" spans="1:5" ht="14.25">
      <c r="A28" s="14">
        <v>1</v>
      </c>
      <c r="B28" s="17"/>
      <c r="C28" s="15" t="s">
        <v>31</v>
      </c>
      <c r="D28" s="15"/>
      <c r="E28" s="15"/>
    </row>
    <row r="29" spans="1:5" ht="14.25">
      <c r="A29" s="14">
        <v>2</v>
      </c>
      <c r="B29" s="15"/>
      <c r="C29" s="17" t="s">
        <v>31</v>
      </c>
      <c r="D29" s="17"/>
      <c r="E29" s="17"/>
    </row>
    <row r="30" spans="1:5" ht="14.25">
      <c r="A30" s="14">
        <v>3</v>
      </c>
      <c r="B30" s="15"/>
      <c r="C30" s="17" t="s">
        <v>31</v>
      </c>
      <c r="D30" s="17"/>
      <c r="E30" s="17"/>
    </row>
    <row r="31" spans="1:5" ht="15">
      <c r="A31" s="19"/>
      <c r="B31" s="20" t="s">
        <v>28</v>
      </c>
      <c r="C31" s="19"/>
      <c r="D31" s="19"/>
      <c r="E31" s="19">
        <f>E29+E28+E30</f>
        <v>0</v>
      </c>
    </row>
    <row r="32" spans="1:5" ht="12.75">
      <c r="A32" s="8"/>
      <c r="B32" s="23"/>
      <c r="C32" s="8"/>
      <c r="D32" s="8"/>
      <c r="E32" s="8"/>
    </row>
    <row r="33" spans="1:5" ht="18">
      <c r="A33" s="54" t="s">
        <v>47</v>
      </c>
      <c r="B33" s="54"/>
      <c r="C33" s="54"/>
      <c r="D33" s="54"/>
      <c r="E33" s="54"/>
    </row>
    <row r="34" spans="1:5" ht="15.75">
      <c r="A34" s="11" t="s">
        <v>1</v>
      </c>
      <c r="B34" s="12" t="s">
        <v>18</v>
      </c>
      <c r="C34" s="13" t="s">
        <v>2</v>
      </c>
      <c r="D34" s="13" t="s">
        <v>19</v>
      </c>
      <c r="E34" s="13" t="s">
        <v>20</v>
      </c>
    </row>
    <row r="35" spans="1:5" ht="42.75">
      <c r="A35" s="14">
        <v>1</v>
      </c>
      <c r="B35" s="15" t="s">
        <v>48</v>
      </c>
      <c r="C35" s="14" t="s">
        <v>39</v>
      </c>
      <c r="D35" s="14" t="s">
        <v>49</v>
      </c>
      <c r="E35" s="14">
        <v>1591.2</v>
      </c>
    </row>
    <row r="36" spans="1:5" ht="42.75">
      <c r="A36" s="14">
        <v>2</v>
      </c>
      <c r="B36" s="24" t="s">
        <v>48</v>
      </c>
      <c r="C36" s="17" t="s">
        <v>31</v>
      </c>
      <c r="D36" s="17" t="s">
        <v>50</v>
      </c>
      <c r="E36" s="17">
        <v>2319.2</v>
      </c>
    </row>
    <row r="37" spans="1:5" ht="42.75">
      <c r="A37" s="14">
        <v>3</v>
      </c>
      <c r="B37" s="15" t="s">
        <v>48</v>
      </c>
      <c r="C37" s="14" t="s">
        <v>22</v>
      </c>
      <c r="D37" s="14" t="s">
        <v>51</v>
      </c>
      <c r="E37" s="14">
        <v>2111.2</v>
      </c>
    </row>
    <row r="38" spans="1:5" ht="14.25">
      <c r="A38" s="14">
        <v>4</v>
      </c>
      <c r="B38" s="15" t="s">
        <v>52</v>
      </c>
      <c r="C38" s="14" t="s">
        <v>22</v>
      </c>
      <c r="D38" s="14" t="s">
        <v>53</v>
      </c>
      <c r="E38" s="14">
        <v>2111.2</v>
      </c>
    </row>
    <row r="39" spans="1:5" ht="15">
      <c r="A39" s="19"/>
      <c r="B39" s="20" t="s">
        <v>28</v>
      </c>
      <c r="C39" s="19"/>
      <c r="D39" s="19"/>
      <c r="E39" s="19">
        <f>SUM(E35:E38)</f>
        <v>8132.799999999999</v>
      </c>
    </row>
    <row r="40" spans="1:5" ht="12.75">
      <c r="A40" s="8"/>
      <c r="B40" s="23"/>
      <c r="C40" s="8"/>
      <c r="D40" s="8"/>
      <c r="E40" s="8"/>
    </row>
    <row r="41" spans="1:5" ht="18">
      <c r="A41" s="54" t="s">
        <v>54</v>
      </c>
      <c r="B41" s="54"/>
      <c r="C41" s="54"/>
      <c r="D41" s="54"/>
      <c r="E41" s="54"/>
    </row>
    <row r="42" spans="1:5" ht="15.75">
      <c r="A42" s="11" t="s">
        <v>1</v>
      </c>
      <c r="B42" s="12" t="s">
        <v>18</v>
      </c>
      <c r="C42" s="13" t="s">
        <v>2</v>
      </c>
      <c r="D42" s="13" t="s">
        <v>19</v>
      </c>
      <c r="E42" s="13" t="s">
        <v>20</v>
      </c>
    </row>
    <row r="43" spans="1:5" ht="14.25">
      <c r="A43" s="14">
        <v>1</v>
      </c>
      <c r="B43" s="17" t="s">
        <v>55</v>
      </c>
      <c r="C43" s="18" t="s">
        <v>39</v>
      </c>
      <c r="D43" s="14" t="s">
        <v>56</v>
      </c>
      <c r="E43" s="14">
        <f>1952.78</f>
        <v>1952.78</v>
      </c>
    </row>
    <row r="44" spans="1:5" ht="14.25">
      <c r="A44" s="14">
        <v>2</v>
      </c>
      <c r="B44" s="17"/>
      <c r="C44" s="17" t="s">
        <v>31</v>
      </c>
      <c r="D44" s="17"/>
      <c r="E44" s="17"/>
    </row>
    <row r="45" spans="1:5" ht="15">
      <c r="A45" s="19"/>
      <c r="B45" s="20" t="s">
        <v>28</v>
      </c>
      <c r="C45" s="19"/>
      <c r="D45" s="19"/>
      <c r="E45" s="19">
        <f>E43+E44</f>
        <v>1952.78</v>
      </c>
    </row>
    <row r="46" spans="1:5" ht="15">
      <c r="A46" s="21"/>
      <c r="B46" s="22"/>
      <c r="C46" s="21"/>
      <c r="D46" s="21"/>
      <c r="E46" s="21"/>
    </row>
    <row r="47" spans="1:5" ht="18">
      <c r="A47" s="54" t="s">
        <v>57</v>
      </c>
      <c r="B47" s="54"/>
      <c r="C47" s="54"/>
      <c r="D47" s="54"/>
      <c r="E47" s="54"/>
    </row>
    <row r="48" spans="1:5" ht="15.75">
      <c r="A48" s="11" t="s">
        <v>1</v>
      </c>
      <c r="B48" s="12" t="s">
        <v>18</v>
      </c>
      <c r="C48" s="13" t="s">
        <v>2</v>
      </c>
      <c r="D48" s="13" t="s">
        <v>19</v>
      </c>
      <c r="E48" s="13" t="s">
        <v>20</v>
      </c>
    </row>
    <row r="49" spans="1:5" ht="32.25" customHeight="1">
      <c r="A49" s="14">
        <v>1</v>
      </c>
      <c r="B49" s="24"/>
      <c r="C49" s="17"/>
      <c r="D49" s="17"/>
      <c r="E49" s="17"/>
    </row>
    <row r="50" spans="1:5" ht="28.5">
      <c r="A50" s="14">
        <v>2</v>
      </c>
      <c r="B50" s="15" t="s">
        <v>58</v>
      </c>
      <c r="C50" s="17" t="s">
        <v>31</v>
      </c>
      <c r="D50" s="17"/>
      <c r="E50" s="17">
        <f>27835.56</f>
        <v>27835.56</v>
      </c>
    </row>
    <row r="51" spans="1:5" ht="42.75">
      <c r="A51" s="14">
        <v>3</v>
      </c>
      <c r="B51" s="15" t="s">
        <v>59</v>
      </c>
      <c r="C51" s="17" t="s">
        <v>22</v>
      </c>
      <c r="D51" s="17" t="s">
        <v>60</v>
      </c>
      <c r="E51" s="17">
        <f>27463.25</f>
        <v>27463.25</v>
      </c>
    </row>
    <row r="52" spans="1:5" ht="14.25">
      <c r="A52" s="14">
        <v>4</v>
      </c>
      <c r="B52" s="15" t="s">
        <v>61</v>
      </c>
      <c r="C52" s="17" t="s">
        <v>22</v>
      </c>
      <c r="D52" s="17" t="s">
        <v>62</v>
      </c>
      <c r="E52" s="17">
        <v>2009.83</v>
      </c>
    </row>
    <row r="53" spans="1:5" ht="15">
      <c r="A53" s="19"/>
      <c r="B53" s="20" t="s">
        <v>28</v>
      </c>
      <c r="C53" s="19"/>
      <c r="D53" s="19"/>
      <c r="E53" s="19">
        <f>SUM(E49:E52)</f>
        <v>57308.64</v>
      </c>
    </row>
    <row r="54" spans="1:5" ht="18">
      <c r="A54" s="55"/>
      <c r="B54" s="55"/>
      <c r="C54" s="55"/>
      <c r="D54" s="55"/>
      <c r="E54" s="55"/>
    </row>
    <row r="55" spans="1:5" ht="15.75">
      <c r="A55" s="25"/>
      <c r="B55" s="26"/>
      <c r="C55" s="27"/>
      <c r="D55" s="27"/>
      <c r="E55" s="27"/>
    </row>
    <row r="56" spans="1:5" ht="18">
      <c r="A56" s="54" t="s">
        <v>63</v>
      </c>
      <c r="B56" s="54"/>
      <c r="C56" s="54"/>
      <c r="D56" s="54"/>
      <c r="E56" s="54"/>
    </row>
    <row r="57" spans="1:5" ht="15.75">
      <c r="A57" s="11" t="s">
        <v>1</v>
      </c>
      <c r="B57" s="12" t="s">
        <v>18</v>
      </c>
      <c r="C57" s="13" t="s">
        <v>2</v>
      </c>
      <c r="D57" s="13" t="s">
        <v>19</v>
      </c>
      <c r="E57" s="13" t="s">
        <v>20</v>
      </c>
    </row>
    <row r="58" spans="1:5" ht="28.5">
      <c r="A58" s="14">
        <v>1</v>
      </c>
      <c r="B58" s="16" t="s">
        <v>64</v>
      </c>
      <c r="C58" s="14" t="s">
        <v>22</v>
      </c>
      <c r="D58" s="17" t="s">
        <v>65</v>
      </c>
      <c r="E58" s="17">
        <v>6909.97</v>
      </c>
    </row>
    <row r="59" spans="1:5" ht="14.25">
      <c r="A59" s="14">
        <v>2</v>
      </c>
      <c r="B59" s="28"/>
      <c r="C59" s="15" t="s">
        <v>22</v>
      </c>
      <c r="D59" s="15"/>
      <c r="E59" s="15"/>
    </row>
    <row r="60" spans="1:5" ht="14.25">
      <c r="A60" s="14"/>
      <c r="B60" s="15"/>
      <c r="C60" s="17" t="s">
        <v>31</v>
      </c>
      <c r="D60" s="17"/>
      <c r="E60" s="17"/>
    </row>
    <row r="61" spans="1:5" ht="15">
      <c r="A61" s="19"/>
      <c r="B61" s="20" t="s">
        <v>28</v>
      </c>
      <c r="C61" s="19"/>
      <c r="D61" s="19"/>
      <c r="E61" s="19">
        <f>E58+E59+E60</f>
        <v>6909.97</v>
      </c>
    </row>
    <row r="62" spans="1:5" ht="18">
      <c r="A62" s="55"/>
      <c r="B62" s="55"/>
      <c r="C62" s="55"/>
      <c r="D62" s="55"/>
      <c r="E62" s="55"/>
    </row>
    <row r="63" spans="1:5" ht="15.75" customHeight="1">
      <c r="A63" s="56" t="s">
        <v>66</v>
      </c>
      <c r="B63" s="56"/>
      <c r="C63" s="56"/>
      <c r="D63" s="56"/>
      <c r="E63" s="56"/>
    </row>
    <row r="64" spans="1:5" ht="15.75">
      <c r="A64" s="11" t="s">
        <v>1</v>
      </c>
      <c r="B64" s="12" t="s">
        <v>18</v>
      </c>
      <c r="C64" s="13" t="s">
        <v>2</v>
      </c>
      <c r="D64" s="13" t="s">
        <v>19</v>
      </c>
      <c r="E64" s="13" t="s">
        <v>20</v>
      </c>
    </row>
    <row r="65" spans="1:5" ht="14.25">
      <c r="A65" s="14">
        <v>1</v>
      </c>
      <c r="B65" s="15" t="s">
        <v>67</v>
      </c>
      <c r="C65" s="17" t="s">
        <v>31</v>
      </c>
      <c r="D65" s="17" t="s">
        <v>68</v>
      </c>
      <c r="E65" s="17">
        <v>7990.47</v>
      </c>
    </row>
    <row r="66" spans="1:5" ht="14.25">
      <c r="A66" s="14">
        <v>2</v>
      </c>
      <c r="B66" s="28"/>
      <c r="C66" s="15" t="s">
        <v>22</v>
      </c>
      <c r="D66" s="15"/>
      <c r="E66" s="15"/>
    </row>
    <row r="67" spans="1:5" ht="14.25">
      <c r="A67" s="14"/>
      <c r="B67" s="15"/>
      <c r="C67" s="17" t="s">
        <v>31</v>
      </c>
      <c r="D67" s="17"/>
      <c r="E67" s="17"/>
    </row>
    <row r="68" spans="1:5" ht="15">
      <c r="A68" s="19"/>
      <c r="B68" s="20" t="s">
        <v>28</v>
      </c>
      <c r="C68" s="19"/>
      <c r="D68" s="19"/>
      <c r="E68" s="19">
        <f>E65+E66</f>
        <v>7990.47</v>
      </c>
    </row>
    <row r="69" spans="1:5" ht="12.75">
      <c r="A69" s="8"/>
      <c r="B69" s="23"/>
      <c r="C69" s="8"/>
      <c r="D69" s="8"/>
      <c r="E69" s="8"/>
    </row>
    <row r="70" spans="1:5" ht="18">
      <c r="A70" s="54" t="s">
        <v>69</v>
      </c>
      <c r="B70" s="54"/>
      <c r="C70" s="54"/>
      <c r="D70" s="54"/>
      <c r="E70" s="54"/>
    </row>
    <row r="71" spans="1:5" ht="15.75">
      <c r="A71" s="11" t="s">
        <v>1</v>
      </c>
      <c r="B71" s="12" t="s">
        <v>18</v>
      </c>
      <c r="C71" s="13" t="s">
        <v>2</v>
      </c>
      <c r="D71" s="13" t="s">
        <v>19</v>
      </c>
      <c r="E71" s="13" t="s">
        <v>20</v>
      </c>
    </row>
    <row r="72" spans="1:5" ht="14.25">
      <c r="A72" s="14">
        <v>1</v>
      </c>
      <c r="B72" s="24" t="s">
        <v>70</v>
      </c>
      <c r="C72" s="18" t="s">
        <v>39</v>
      </c>
      <c r="D72" s="14" t="s">
        <v>71</v>
      </c>
      <c r="E72" s="14">
        <v>2015.38</v>
      </c>
    </row>
    <row r="73" spans="1:5" ht="14.25">
      <c r="A73" s="14">
        <v>2</v>
      </c>
      <c r="B73" s="24" t="s">
        <v>70</v>
      </c>
      <c r="C73" s="17" t="s">
        <v>39</v>
      </c>
      <c r="D73" s="17" t="s">
        <v>72</v>
      </c>
      <c r="E73" s="17">
        <v>1957.1</v>
      </c>
    </row>
    <row r="74" spans="1:5" ht="14.25">
      <c r="A74" s="14">
        <v>3</v>
      </c>
      <c r="B74" s="24" t="s">
        <v>70</v>
      </c>
      <c r="C74" s="14" t="s">
        <v>22</v>
      </c>
      <c r="D74" s="14" t="s">
        <v>73</v>
      </c>
      <c r="E74" s="14">
        <v>1957.1</v>
      </c>
    </row>
    <row r="75" spans="1:5" ht="42.75">
      <c r="A75" s="14">
        <v>4</v>
      </c>
      <c r="B75" s="24" t="s">
        <v>74</v>
      </c>
      <c r="C75" s="14" t="s">
        <v>22</v>
      </c>
      <c r="D75" s="14" t="s">
        <v>75</v>
      </c>
      <c r="E75" s="14">
        <v>11183.83</v>
      </c>
    </row>
    <row r="76" spans="1:5" ht="14.25">
      <c r="A76" s="14"/>
      <c r="B76" s="24"/>
      <c r="C76" s="17" t="s">
        <v>31</v>
      </c>
      <c r="D76" s="17"/>
      <c r="E76" s="17"/>
    </row>
    <row r="77" spans="1:5" ht="15">
      <c r="A77" s="19"/>
      <c r="B77" s="20" t="s">
        <v>28</v>
      </c>
      <c r="C77" s="19"/>
      <c r="D77" s="19"/>
      <c r="E77" s="19">
        <f>SUM(E72:E76)</f>
        <v>17113.41</v>
      </c>
    </row>
    <row r="78" spans="1:5" ht="12.75">
      <c r="A78" s="8"/>
      <c r="B78" s="23"/>
      <c r="C78" s="8"/>
      <c r="D78" s="8"/>
      <c r="E78" s="8"/>
    </row>
    <row r="79" spans="1:5" ht="18">
      <c r="A79" s="54" t="s">
        <v>76</v>
      </c>
      <c r="B79" s="54"/>
      <c r="C79" s="54"/>
      <c r="D79" s="54"/>
      <c r="E79" s="54"/>
    </row>
    <row r="80" spans="1:5" ht="15.75">
      <c r="A80" s="11" t="s">
        <v>1</v>
      </c>
      <c r="B80" s="12" t="s">
        <v>18</v>
      </c>
      <c r="C80" s="13" t="s">
        <v>2</v>
      </c>
      <c r="D80" s="13" t="s">
        <v>19</v>
      </c>
      <c r="E80" s="13" t="s">
        <v>20</v>
      </c>
    </row>
    <row r="81" spans="1:5" ht="28.5">
      <c r="A81" s="14">
        <v>1</v>
      </c>
      <c r="B81" s="15" t="s">
        <v>21</v>
      </c>
      <c r="C81" s="14" t="s">
        <v>39</v>
      </c>
      <c r="D81" s="14" t="s">
        <v>77</v>
      </c>
      <c r="E81" s="14">
        <v>4430.4</v>
      </c>
    </row>
    <row r="82" spans="1:5" ht="28.5">
      <c r="A82" s="14">
        <v>2</v>
      </c>
      <c r="B82" s="15" t="s">
        <v>21</v>
      </c>
      <c r="C82" s="17" t="s">
        <v>39</v>
      </c>
      <c r="D82" s="17" t="s">
        <v>78</v>
      </c>
      <c r="E82" s="17">
        <v>4045.6</v>
      </c>
    </row>
    <row r="83" spans="1:5" ht="14.25">
      <c r="A83" s="14">
        <v>3</v>
      </c>
      <c r="B83" s="17"/>
      <c r="C83" s="17" t="s">
        <v>22</v>
      </c>
      <c r="D83" s="17"/>
      <c r="E83" s="17"/>
    </row>
    <row r="84" spans="1:5" ht="14.25">
      <c r="A84" s="14">
        <v>4</v>
      </c>
      <c r="B84" s="15"/>
      <c r="C84" s="14"/>
      <c r="D84" s="14"/>
      <c r="E84" s="14"/>
    </row>
    <row r="85" spans="1:5" ht="15">
      <c r="A85" s="19"/>
      <c r="B85" s="20" t="s">
        <v>28</v>
      </c>
      <c r="C85" s="19"/>
      <c r="D85" s="19"/>
      <c r="E85" s="19">
        <f>E82+E83+E81+E84</f>
        <v>8476</v>
      </c>
    </row>
    <row r="86" spans="1:5" s="31" customFormat="1" ht="15">
      <c r="A86" s="29"/>
      <c r="B86" s="30"/>
      <c r="C86" s="29"/>
      <c r="D86" s="29"/>
      <c r="E86" s="29"/>
    </row>
    <row r="87" spans="1:5" ht="18">
      <c r="A87" s="54" t="s">
        <v>79</v>
      </c>
      <c r="B87" s="54"/>
      <c r="C87" s="54"/>
      <c r="D87" s="54"/>
      <c r="E87" s="54"/>
    </row>
    <row r="88" spans="1:5" ht="15.75">
      <c r="A88" s="11" t="s">
        <v>1</v>
      </c>
      <c r="B88" s="12" t="s">
        <v>18</v>
      </c>
      <c r="C88" s="13" t="s">
        <v>2</v>
      </c>
      <c r="D88" s="13" t="s">
        <v>19</v>
      </c>
      <c r="E88" s="13" t="s">
        <v>20</v>
      </c>
    </row>
    <row r="89" spans="1:5" ht="28.5">
      <c r="A89" s="14">
        <v>1</v>
      </c>
      <c r="B89" s="15" t="s">
        <v>80</v>
      </c>
      <c r="C89" s="14" t="s">
        <v>39</v>
      </c>
      <c r="D89" s="14" t="s">
        <v>81</v>
      </c>
      <c r="E89" s="14">
        <v>1398.8</v>
      </c>
    </row>
    <row r="90" spans="1:5" ht="59.25" customHeight="1">
      <c r="A90" s="14">
        <v>2</v>
      </c>
      <c r="B90" s="15" t="s">
        <v>82</v>
      </c>
      <c r="C90" s="17" t="s">
        <v>39</v>
      </c>
      <c r="D90" s="17" t="s">
        <v>83</v>
      </c>
      <c r="E90" s="17">
        <v>6041.68</v>
      </c>
    </row>
    <row r="91" spans="1:5" ht="28.5">
      <c r="A91" s="14">
        <v>3</v>
      </c>
      <c r="B91" s="15" t="s">
        <v>21</v>
      </c>
      <c r="C91" s="17" t="s">
        <v>22</v>
      </c>
      <c r="D91" s="17" t="s">
        <v>84</v>
      </c>
      <c r="E91" s="17">
        <v>4045.6</v>
      </c>
    </row>
    <row r="92" spans="1:5" ht="28.5">
      <c r="A92" s="14">
        <v>4</v>
      </c>
      <c r="B92" s="15" t="s">
        <v>21</v>
      </c>
      <c r="C92" s="14" t="s">
        <v>22</v>
      </c>
      <c r="D92" s="14" t="s">
        <v>85</v>
      </c>
      <c r="E92" s="14">
        <v>1352</v>
      </c>
    </row>
    <row r="93" spans="1:5" ht="28.5">
      <c r="A93" s="14">
        <v>5</v>
      </c>
      <c r="B93" s="15" t="s">
        <v>86</v>
      </c>
      <c r="C93" s="14" t="s">
        <v>22</v>
      </c>
      <c r="D93" s="14" t="s">
        <v>87</v>
      </c>
      <c r="E93" s="14">
        <v>1322.4</v>
      </c>
    </row>
    <row r="94" spans="1:5" ht="28.5">
      <c r="A94" s="14">
        <v>6</v>
      </c>
      <c r="B94" s="15" t="s">
        <v>21</v>
      </c>
      <c r="C94" s="14" t="s">
        <v>22</v>
      </c>
      <c r="D94" s="14" t="s">
        <v>88</v>
      </c>
      <c r="E94" s="14">
        <v>967.2</v>
      </c>
    </row>
    <row r="95" spans="1:5" ht="42.75">
      <c r="A95" s="14">
        <v>7</v>
      </c>
      <c r="B95" s="24" t="s">
        <v>89</v>
      </c>
      <c r="C95" s="14" t="s">
        <v>22</v>
      </c>
      <c r="D95" s="14"/>
      <c r="E95" s="14">
        <v>84297.86</v>
      </c>
    </row>
    <row r="96" spans="1:5" ht="15">
      <c r="A96" s="19"/>
      <c r="B96" s="20" t="s">
        <v>28</v>
      </c>
      <c r="C96" s="19"/>
      <c r="D96" s="19"/>
      <c r="E96" s="19">
        <f>SUM(E89:E95)</f>
        <v>99425.54000000001</v>
      </c>
    </row>
    <row r="97" spans="1:5" s="31" customFormat="1" ht="15">
      <c r="A97" s="29"/>
      <c r="B97" s="30"/>
      <c r="C97" s="29"/>
      <c r="D97" s="29"/>
      <c r="E97" s="29"/>
    </row>
    <row r="98" spans="1:5" ht="15">
      <c r="A98" s="32"/>
      <c r="B98" s="33" t="s">
        <v>90</v>
      </c>
      <c r="C98" s="32"/>
      <c r="D98" s="32"/>
      <c r="E98" s="32">
        <f>E6+E16+E24+E31+E39+E45+E53+E61+E68+E77+E85+E96</f>
        <v>301041.78</v>
      </c>
    </row>
  </sheetData>
  <sheetProtection selectLockedCells="1" selectUnlockedCells="1"/>
  <mergeCells count="16">
    <mergeCell ref="A63:E63"/>
    <mergeCell ref="A70:E70"/>
    <mergeCell ref="A79:E79"/>
    <mergeCell ref="A87:E87"/>
    <mergeCell ref="A33:E33"/>
    <mergeCell ref="A41:E41"/>
    <mergeCell ref="A47:E47"/>
    <mergeCell ref="A54:E54"/>
    <mergeCell ref="A56:E56"/>
    <mergeCell ref="A62:E62"/>
    <mergeCell ref="A1:E1"/>
    <mergeCell ref="A9:E9"/>
    <mergeCell ref="A17:E17"/>
    <mergeCell ref="A18:E18"/>
    <mergeCell ref="A25:E25"/>
    <mergeCell ref="A26:E2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="80" zoomScaleNormal="80" zoomScalePageLayoutView="0" workbookViewId="0" topLeftCell="A88">
      <selection activeCell="E111" sqref="E111"/>
    </sheetView>
  </sheetViews>
  <sheetFormatPr defaultColWidth="11.57421875" defaultRowHeight="12.75"/>
  <cols>
    <col min="1" max="1" width="8.57421875" style="10" customWidth="1"/>
    <col min="2" max="2" width="43.28125" style="34" customWidth="1"/>
    <col min="3" max="3" width="25.140625" style="10" customWidth="1"/>
    <col min="4" max="4" width="35.421875" style="10" customWidth="1"/>
    <col min="5" max="5" width="17.8515625" style="10" customWidth="1"/>
    <col min="6" max="16384" width="11.57421875" style="10" customWidth="1"/>
  </cols>
  <sheetData>
    <row r="1" spans="1:5" ht="12.75" customHeight="1">
      <c r="A1" s="56" t="s">
        <v>91</v>
      </c>
      <c r="B1" s="56"/>
      <c r="C1" s="56"/>
      <c r="D1" s="56"/>
      <c r="E1" s="56"/>
    </row>
    <row r="2" spans="1:5" ht="15.75">
      <c r="A2" s="11" t="s">
        <v>1</v>
      </c>
      <c r="B2" s="12" t="s">
        <v>18</v>
      </c>
      <c r="C2" s="12" t="s">
        <v>2</v>
      </c>
      <c r="D2" s="12" t="s">
        <v>19</v>
      </c>
      <c r="E2" s="12" t="s">
        <v>20</v>
      </c>
    </row>
    <row r="3" spans="1:5" ht="28.5">
      <c r="A3" s="15">
        <v>1</v>
      </c>
      <c r="B3" s="15" t="s">
        <v>92</v>
      </c>
      <c r="C3" s="17" t="s">
        <v>31</v>
      </c>
      <c r="D3" s="17" t="s">
        <v>93</v>
      </c>
      <c r="E3" s="17">
        <f>380.05</f>
        <v>380.05</v>
      </c>
    </row>
    <row r="4" spans="1:5" ht="14.25">
      <c r="A4" s="15">
        <v>2</v>
      </c>
      <c r="B4" s="15" t="s">
        <v>94</v>
      </c>
      <c r="C4" s="17" t="s">
        <v>31</v>
      </c>
      <c r="D4" s="17"/>
      <c r="E4" s="17">
        <f>3162.52</f>
        <v>3162.52</v>
      </c>
    </row>
    <row r="5" spans="1:5" ht="14.25">
      <c r="A5" s="15">
        <v>3</v>
      </c>
      <c r="B5" s="17" t="s">
        <v>95</v>
      </c>
      <c r="C5" s="17" t="s">
        <v>31</v>
      </c>
      <c r="D5" s="15" t="s">
        <v>96</v>
      </c>
      <c r="E5" s="15">
        <f>524.64</f>
        <v>524.64</v>
      </c>
    </row>
    <row r="6" spans="1:5" ht="14.25">
      <c r="A6" s="15">
        <v>4</v>
      </c>
      <c r="B6" s="17" t="s">
        <v>97</v>
      </c>
      <c r="C6" s="17" t="s">
        <v>31</v>
      </c>
      <c r="D6" s="15" t="s">
        <v>98</v>
      </c>
      <c r="E6" s="15">
        <f>1276.68</f>
        <v>1276.68</v>
      </c>
    </row>
    <row r="7" spans="1:5" ht="14.25">
      <c r="A7" s="15">
        <v>5</v>
      </c>
      <c r="B7" s="17" t="s">
        <v>99</v>
      </c>
      <c r="C7" s="17" t="s">
        <v>31</v>
      </c>
      <c r="D7" s="15"/>
      <c r="E7" s="15">
        <f>159.59</f>
        <v>159.59</v>
      </c>
    </row>
    <row r="8" spans="1:5" ht="15">
      <c r="A8" s="20"/>
      <c r="B8" s="20" t="s">
        <v>28</v>
      </c>
      <c r="C8" s="20"/>
      <c r="D8" s="20"/>
      <c r="E8" s="20">
        <f>SUM(E3:E7)</f>
        <v>5503.4800000000005</v>
      </c>
    </row>
    <row r="9" spans="1:5" ht="12.75">
      <c r="A9" s="23"/>
      <c r="B9" s="35"/>
      <c r="C9" s="23"/>
      <c r="D9" s="23"/>
      <c r="E9" s="23"/>
    </row>
    <row r="10" spans="1:5" ht="20.25" customHeight="1">
      <c r="A10" s="56" t="s">
        <v>100</v>
      </c>
      <c r="B10" s="56"/>
      <c r="C10" s="56"/>
      <c r="D10" s="56"/>
      <c r="E10" s="56"/>
    </row>
    <row r="11" spans="1:5" ht="15.75">
      <c r="A11" s="11" t="s">
        <v>1</v>
      </c>
      <c r="B11" s="12" t="s">
        <v>18</v>
      </c>
      <c r="C11" s="12" t="s">
        <v>2</v>
      </c>
      <c r="D11" s="12" t="s">
        <v>19</v>
      </c>
      <c r="E11" s="12" t="s">
        <v>20</v>
      </c>
    </row>
    <row r="12" spans="1:5" ht="14.25">
      <c r="A12" s="15">
        <v>1</v>
      </c>
      <c r="B12" s="15" t="s">
        <v>99</v>
      </c>
      <c r="C12" s="17" t="s">
        <v>31</v>
      </c>
      <c r="D12" s="17"/>
      <c r="E12" s="17">
        <f>159.59</f>
        <v>159.59</v>
      </c>
    </row>
    <row r="13" spans="1:5" ht="14.25">
      <c r="A13" s="15">
        <v>2</v>
      </c>
      <c r="B13" s="15" t="s">
        <v>97</v>
      </c>
      <c r="C13" s="17" t="s">
        <v>31</v>
      </c>
      <c r="D13" s="17" t="s">
        <v>98</v>
      </c>
      <c r="E13" s="17">
        <f>1276.68</f>
        <v>1276.68</v>
      </c>
    </row>
    <row r="14" spans="1:5" ht="14.25">
      <c r="A14" s="15"/>
      <c r="B14" s="15"/>
      <c r="C14" s="17" t="s">
        <v>31</v>
      </c>
      <c r="D14" s="17"/>
      <c r="E14" s="17"/>
    </row>
    <row r="15" spans="1:5" ht="14.25">
      <c r="A15" s="15">
        <v>3</v>
      </c>
      <c r="B15" s="15"/>
      <c r="C15" s="17" t="s">
        <v>31</v>
      </c>
      <c r="D15" s="17"/>
      <c r="E15" s="17"/>
    </row>
    <row r="16" spans="1:5" ht="14.25">
      <c r="A16" s="15"/>
      <c r="B16" s="17"/>
      <c r="C16" s="17" t="s">
        <v>31</v>
      </c>
      <c r="D16" s="17"/>
      <c r="E16" s="17"/>
    </row>
    <row r="17" spans="1:5" ht="15">
      <c r="A17" s="20"/>
      <c r="B17" s="20" t="s">
        <v>28</v>
      </c>
      <c r="C17" s="20"/>
      <c r="D17" s="20"/>
      <c r="E17" s="20">
        <f>E12+E13+E14+E15+E16</f>
        <v>1436.27</v>
      </c>
    </row>
    <row r="18" spans="1:5" ht="20.25" customHeight="1">
      <c r="A18" s="52" t="s">
        <v>37</v>
      </c>
      <c r="B18" s="52"/>
      <c r="C18" s="52"/>
      <c r="D18" s="52"/>
      <c r="E18" s="52"/>
    </row>
    <row r="19" spans="1:5" ht="15.75">
      <c r="A19" s="11" t="s">
        <v>1</v>
      </c>
      <c r="B19" s="12" t="s">
        <v>18</v>
      </c>
      <c r="C19" s="12" t="s">
        <v>2</v>
      </c>
      <c r="D19" s="12" t="s">
        <v>19</v>
      </c>
      <c r="E19" s="12" t="s">
        <v>20</v>
      </c>
    </row>
    <row r="20" spans="1:5" ht="28.5">
      <c r="A20" s="15">
        <v>1</v>
      </c>
      <c r="B20" s="15" t="s">
        <v>101</v>
      </c>
      <c r="C20" s="17" t="s">
        <v>31</v>
      </c>
      <c r="D20" s="17" t="s">
        <v>102</v>
      </c>
      <c r="E20" s="17">
        <f>537.22</f>
        <v>537.22</v>
      </c>
    </row>
    <row r="21" spans="1:5" ht="14.25">
      <c r="A21" s="15">
        <v>2</v>
      </c>
      <c r="B21" s="15" t="s">
        <v>99</v>
      </c>
      <c r="C21" s="17" t="s">
        <v>31</v>
      </c>
      <c r="D21" s="17"/>
      <c r="E21" s="17">
        <f>159.59</f>
        <v>159.59</v>
      </c>
    </row>
    <row r="22" spans="1:5" ht="14.25">
      <c r="A22" s="15">
        <v>3</v>
      </c>
      <c r="B22" s="17" t="s">
        <v>97</v>
      </c>
      <c r="C22" s="17" t="s">
        <v>31</v>
      </c>
      <c r="D22" s="17" t="s">
        <v>98</v>
      </c>
      <c r="E22" s="17">
        <f>1276.68</f>
        <v>1276.68</v>
      </c>
    </row>
    <row r="23" spans="1:5" ht="14.25">
      <c r="A23" s="15">
        <v>4</v>
      </c>
      <c r="B23" s="15"/>
      <c r="C23" s="17"/>
      <c r="D23" s="17"/>
      <c r="E23" s="17"/>
    </row>
    <row r="24" spans="1:5" ht="14.25">
      <c r="A24" s="15">
        <v>5</v>
      </c>
      <c r="B24" s="15"/>
      <c r="C24" s="17"/>
      <c r="D24" s="17"/>
      <c r="E24" s="17"/>
    </row>
    <row r="25" spans="1:5" ht="15">
      <c r="A25" s="20"/>
      <c r="B25" s="20" t="s">
        <v>28</v>
      </c>
      <c r="C25" s="20"/>
      <c r="D25" s="20"/>
      <c r="E25" s="20">
        <f>SUM(E20:E23)</f>
        <v>1973.4900000000002</v>
      </c>
    </row>
    <row r="26" spans="1:5" ht="18" customHeight="1">
      <c r="A26" s="52" t="s">
        <v>103</v>
      </c>
      <c r="B26" s="52"/>
      <c r="C26" s="52"/>
      <c r="D26" s="52"/>
      <c r="E26" s="52"/>
    </row>
    <row r="27" spans="1:5" ht="15.75">
      <c r="A27" s="11" t="s">
        <v>1</v>
      </c>
      <c r="B27" s="12" t="s">
        <v>18</v>
      </c>
      <c r="C27" s="12" t="s">
        <v>2</v>
      </c>
      <c r="D27" s="12" t="s">
        <v>19</v>
      </c>
      <c r="E27" s="12" t="s">
        <v>20</v>
      </c>
    </row>
    <row r="28" spans="1:5" ht="14.25">
      <c r="A28" s="15">
        <v>1</v>
      </c>
      <c r="B28" s="15" t="s">
        <v>99</v>
      </c>
      <c r="C28" s="17" t="s">
        <v>31</v>
      </c>
      <c r="D28" s="17"/>
      <c r="E28" s="17">
        <f>159.59</f>
        <v>159.59</v>
      </c>
    </row>
    <row r="29" spans="1:5" ht="14.25">
      <c r="A29" s="15">
        <v>2</v>
      </c>
      <c r="B29" s="17" t="s">
        <v>97</v>
      </c>
      <c r="C29" s="17" t="s">
        <v>31</v>
      </c>
      <c r="D29" s="17" t="s">
        <v>98</v>
      </c>
      <c r="E29" s="17">
        <f>1276.68</f>
        <v>1276.68</v>
      </c>
    </row>
    <row r="30" spans="1:5" ht="14.25">
      <c r="A30" s="15">
        <v>3</v>
      </c>
      <c r="B30" s="15"/>
      <c r="C30" s="17" t="s">
        <v>31</v>
      </c>
      <c r="D30" s="17"/>
      <c r="E30" s="17"/>
    </row>
    <row r="31" spans="1:5" ht="14.25">
      <c r="A31" s="15">
        <v>4</v>
      </c>
      <c r="B31" s="15"/>
      <c r="C31" s="17" t="s">
        <v>31</v>
      </c>
      <c r="D31" s="17"/>
      <c r="E31" s="17"/>
    </row>
    <row r="32" spans="1:5" ht="14.25">
      <c r="A32" s="15">
        <v>5</v>
      </c>
      <c r="B32" s="15"/>
      <c r="C32" s="17" t="s">
        <v>31</v>
      </c>
      <c r="D32" s="17"/>
      <c r="E32" s="17"/>
    </row>
    <row r="33" spans="1:5" ht="14.25">
      <c r="A33" s="15"/>
      <c r="B33" s="15"/>
      <c r="C33" s="17"/>
      <c r="D33" s="17"/>
      <c r="E33" s="17"/>
    </row>
    <row r="34" spans="1:5" ht="14.25">
      <c r="A34" s="15"/>
      <c r="B34" s="15"/>
      <c r="C34" s="17"/>
      <c r="D34" s="17"/>
      <c r="E34" s="17"/>
    </row>
    <row r="35" spans="1:5" ht="14.25">
      <c r="A35" s="15"/>
      <c r="B35" s="17"/>
      <c r="C35" s="17"/>
      <c r="D35" s="17"/>
      <c r="E35" s="17"/>
    </row>
    <row r="36" spans="1:5" ht="15">
      <c r="A36" s="20"/>
      <c r="B36" s="20" t="s">
        <v>28</v>
      </c>
      <c r="C36" s="20"/>
      <c r="D36" s="20"/>
      <c r="E36" s="20">
        <f>SUM(E28:E35)</f>
        <v>1436.27</v>
      </c>
    </row>
    <row r="37" spans="1:5" ht="21.75" customHeight="1">
      <c r="A37" s="52" t="s">
        <v>104</v>
      </c>
      <c r="B37" s="52"/>
      <c r="C37" s="52"/>
      <c r="D37" s="52"/>
      <c r="E37" s="52"/>
    </row>
    <row r="38" spans="1:5" ht="15.75">
      <c r="A38" s="11" t="s">
        <v>1</v>
      </c>
      <c r="B38" s="12" t="s">
        <v>18</v>
      </c>
      <c r="C38" s="12" t="s">
        <v>2</v>
      </c>
      <c r="D38" s="12" t="s">
        <v>19</v>
      </c>
      <c r="E38" s="12" t="s">
        <v>20</v>
      </c>
    </row>
    <row r="39" spans="1:5" ht="14.25">
      <c r="A39" s="15">
        <v>1</v>
      </c>
      <c r="B39" s="15" t="s">
        <v>99</v>
      </c>
      <c r="C39" s="17" t="s">
        <v>31</v>
      </c>
      <c r="D39" s="17"/>
      <c r="E39" s="17">
        <f>159.59</f>
        <v>159.59</v>
      </c>
    </row>
    <row r="40" spans="1:5" ht="14.25">
      <c r="A40" s="15">
        <v>2</v>
      </c>
      <c r="B40" s="17" t="s">
        <v>97</v>
      </c>
      <c r="C40" s="17" t="s">
        <v>31</v>
      </c>
      <c r="D40" s="17" t="s">
        <v>98</v>
      </c>
      <c r="E40" s="17">
        <f>1276.68</f>
        <v>1276.68</v>
      </c>
    </row>
    <row r="41" spans="1:5" ht="14.25">
      <c r="A41" s="15">
        <v>3</v>
      </c>
      <c r="B41" s="17" t="s">
        <v>105</v>
      </c>
      <c r="C41" s="15" t="s">
        <v>31</v>
      </c>
      <c r="D41" s="15"/>
      <c r="E41" s="15">
        <v>1821.86</v>
      </c>
    </row>
    <row r="42" spans="1:5" ht="42.75">
      <c r="A42" s="15">
        <v>4</v>
      </c>
      <c r="B42" s="17" t="s">
        <v>106</v>
      </c>
      <c r="C42" s="15" t="s">
        <v>31</v>
      </c>
      <c r="D42" s="15"/>
      <c r="E42" s="15">
        <v>923.5</v>
      </c>
    </row>
    <row r="43" spans="1:5" ht="14.25">
      <c r="A43" s="15">
        <v>5</v>
      </c>
      <c r="B43" s="17" t="s">
        <v>107</v>
      </c>
      <c r="C43" s="15" t="s">
        <v>31</v>
      </c>
      <c r="D43" s="15" t="s">
        <v>108</v>
      </c>
      <c r="E43" s="15">
        <v>1506.02</v>
      </c>
    </row>
    <row r="44" spans="1:5" ht="14.25">
      <c r="A44" s="15">
        <v>6</v>
      </c>
      <c r="B44" s="17" t="s">
        <v>109</v>
      </c>
      <c r="C44" s="15" t="s">
        <v>31</v>
      </c>
      <c r="D44" s="15" t="s">
        <v>110</v>
      </c>
      <c r="E44" s="15">
        <v>911.77</v>
      </c>
    </row>
    <row r="45" spans="1:5" ht="15">
      <c r="A45" s="20"/>
      <c r="B45" s="20" t="s">
        <v>28</v>
      </c>
      <c r="C45" s="20"/>
      <c r="D45" s="20"/>
      <c r="E45" s="20">
        <f>SUM(E39:E44)</f>
        <v>6599.42</v>
      </c>
    </row>
    <row r="46" spans="1:5" ht="21.75" customHeight="1">
      <c r="A46" s="56" t="s">
        <v>111</v>
      </c>
      <c r="B46" s="56"/>
      <c r="C46" s="56"/>
      <c r="D46" s="56"/>
      <c r="E46" s="56"/>
    </row>
    <row r="47" spans="1:5" ht="15.75">
      <c r="A47" s="11" t="s">
        <v>1</v>
      </c>
      <c r="B47" s="12" t="s">
        <v>18</v>
      </c>
      <c r="C47" s="12" t="s">
        <v>2</v>
      </c>
      <c r="D47" s="12" t="s">
        <v>19</v>
      </c>
      <c r="E47" s="12" t="s">
        <v>20</v>
      </c>
    </row>
    <row r="48" spans="1:5" ht="14.25">
      <c r="A48" s="15">
        <v>1</v>
      </c>
      <c r="B48" s="15" t="s">
        <v>99</v>
      </c>
      <c r="C48" s="17" t="s">
        <v>31</v>
      </c>
      <c r="D48" s="17"/>
      <c r="E48" s="17">
        <f>159.59</f>
        <v>159.59</v>
      </c>
    </row>
    <row r="49" spans="1:5" ht="14.25">
      <c r="A49" s="15">
        <v>2</v>
      </c>
      <c r="B49" s="17" t="s">
        <v>97</v>
      </c>
      <c r="C49" s="17" t="s">
        <v>31</v>
      </c>
      <c r="D49" s="17" t="s">
        <v>98</v>
      </c>
      <c r="E49" s="17">
        <f>1276.68</f>
        <v>1276.68</v>
      </c>
    </row>
    <row r="50" spans="1:5" ht="14.25">
      <c r="A50" s="15">
        <v>3</v>
      </c>
      <c r="B50" s="17" t="s">
        <v>112</v>
      </c>
      <c r="C50" s="17" t="s">
        <v>31</v>
      </c>
      <c r="D50" s="17"/>
      <c r="E50" s="17">
        <v>3719.84</v>
      </c>
    </row>
    <row r="51" spans="1:5" ht="28.5">
      <c r="A51" s="15">
        <v>4</v>
      </c>
      <c r="B51" s="17" t="s">
        <v>101</v>
      </c>
      <c r="C51" s="17" t="s">
        <v>31</v>
      </c>
      <c r="D51" s="17" t="s">
        <v>113</v>
      </c>
      <c r="E51" s="17">
        <f>403.22</f>
        <v>403.22</v>
      </c>
    </row>
    <row r="52" spans="1:5" ht="15">
      <c r="A52" s="20"/>
      <c r="B52" s="20" t="s">
        <v>28</v>
      </c>
      <c r="C52" s="20"/>
      <c r="D52" s="20"/>
      <c r="E52" s="20">
        <f>SUM(E48:E51)</f>
        <v>5559.330000000001</v>
      </c>
    </row>
    <row r="53" spans="1:5" ht="19.5" customHeight="1">
      <c r="A53" s="56" t="s">
        <v>114</v>
      </c>
      <c r="B53" s="56"/>
      <c r="C53" s="56"/>
      <c r="D53" s="56"/>
      <c r="E53" s="56"/>
    </row>
    <row r="54" spans="1:5" ht="15.75">
      <c r="A54" s="11" t="s">
        <v>1</v>
      </c>
      <c r="B54" s="12" t="s">
        <v>18</v>
      </c>
      <c r="C54" s="12" t="s">
        <v>2</v>
      </c>
      <c r="D54" s="12" t="s">
        <v>19</v>
      </c>
      <c r="E54" s="12" t="s">
        <v>20</v>
      </c>
    </row>
    <row r="55" spans="1:5" ht="14.25">
      <c r="A55" s="15">
        <v>1</v>
      </c>
      <c r="B55" s="17" t="s">
        <v>115</v>
      </c>
      <c r="C55" s="17" t="s">
        <v>31</v>
      </c>
      <c r="D55" s="17" t="s">
        <v>98</v>
      </c>
      <c r="E55" s="17">
        <v>1276.68</v>
      </c>
    </row>
    <row r="56" spans="1:5" ht="14.25">
      <c r="A56" s="15">
        <v>2</v>
      </c>
      <c r="B56" s="15" t="s">
        <v>99</v>
      </c>
      <c r="C56" s="17" t="s">
        <v>31</v>
      </c>
      <c r="D56" s="17"/>
      <c r="E56" s="17">
        <f>159.59</f>
        <v>159.59</v>
      </c>
    </row>
    <row r="57" spans="1:5" ht="14.25">
      <c r="A57" s="15">
        <v>3</v>
      </c>
      <c r="B57" s="24"/>
      <c r="C57" s="17" t="s">
        <v>31</v>
      </c>
      <c r="D57" s="17"/>
      <c r="E57" s="17"/>
    </row>
    <row r="58" spans="1:5" ht="14.25">
      <c r="A58" s="15">
        <v>4</v>
      </c>
      <c r="B58" s="24"/>
      <c r="C58" s="17"/>
      <c r="D58" s="17"/>
      <c r="E58" s="17"/>
    </row>
    <row r="59" spans="1:5" ht="14.25">
      <c r="A59" s="15">
        <v>5</v>
      </c>
      <c r="B59" s="15"/>
      <c r="C59" s="17"/>
      <c r="D59" s="17"/>
      <c r="E59" s="17"/>
    </row>
    <row r="60" spans="1:5" ht="14.25">
      <c r="A60" s="15">
        <v>6</v>
      </c>
      <c r="B60" s="15"/>
      <c r="C60" s="17"/>
      <c r="D60" s="17"/>
      <c r="E60" s="17"/>
    </row>
    <row r="61" spans="1:5" ht="15">
      <c r="A61" s="20"/>
      <c r="B61" s="20" t="s">
        <v>28</v>
      </c>
      <c r="C61" s="20"/>
      <c r="D61" s="20"/>
      <c r="E61" s="20">
        <f>E55+E56+E57+E58+E59+E60</f>
        <v>1436.27</v>
      </c>
    </row>
    <row r="62" spans="1:5" ht="12.75">
      <c r="A62" s="23"/>
      <c r="B62" s="35"/>
      <c r="C62" s="23"/>
      <c r="D62" s="23"/>
      <c r="E62" s="23"/>
    </row>
    <row r="63" spans="1:5" ht="17.25" customHeight="1">
      <c r="A63" s="56" t="s">
        <v>116</v>
      </c>
      <c r="B63" s="56"/>
      <c r="C63" s="56"/>
      <c r="D63" s="56"/>
      <c r="E63" s="56"/>
    </row>
    <row r="64" spans="1:5" ht="15.75">
      <c r="A64" s="11" t="s">
        <v>1</v>
      </c>
      <c r="B64" s="12" t="s">
        <v>18</v>
      </c>
      <c r="C64" s="12" t="s">
        <v>2</v>
      </c>
      <c r="D64" s="12" t="s">
        <v>19</v>
      </c>
      <c r="E64" s="12" t="s">
        <v>20</v>
      </c>
    </row>
    <row r="65" spans="1:5" ht="14.25">
      <c r="A65" s="15">
        <v>1</v>
      </c>
      <c r="B65" s="15" t="s">
        <v>117</v>
      </c>
      <c r="C65" s="17" t="s">
        <v>31</v>
      </c>
      <c r="D65" s="17" t="s">
        <v>118</v>
      </c>
      <c r="E65" s="17">
        <v>787.2</v>
      </c>
    </row>
    <row r="66" spans="1:5" ht="14.25">
      <c r="A66" s="15">
        <v>2</v>
      </c>
      <c r="B66" s="17" t="s">
        <v>115</v>
      </c>
      <c r="C66" s="17" t="s">
        <v>31</v>
      </c>
      <c r="D66" s="17" t="s">
        <v>98</v>
      </c>
      <c r="E66" s="17">
        <v>1276.68</v>
      </c>
    </row>
    <row r="67" spans="1:5" ht="14.25">
      <c r="A67" s="15">
        <v>3</v>
      </c>
      <c r="B67" s="15" t="s">
        <v>99</v>
      </c>
      <c r="C67" s="17" t="s">
        <v>31</v>
      </c>
      <c r="D67" s="17"/>
      <c r="E67" s="17">
        <f>159.59</f>
        <v>159.59</v>
      </c>
    </row>
    <row r="68" spans="1:5" ht="14.25">
      <c r="A68" s="15">
        <v>4</v>
      </c>
      <c r="B68" s="15"/>
      <c r="C68" s="17"/>
      <c r="D68" s="17"/>
      <c r="E68" s="17"/>
    </row>
    <row r="69" spans="1:5" ht="14.25">
      <c r="A69" s="15">
        <v>5</v>
      </c>
      <c r="B69" s="15"/>
      <c r="C69" s="17"/>
      <c r="D69" s="17"/>
      <c r="E69" s="17"/>
    </row>
    <row r="70" spans="1:5" ht="15">
      <c r="A70" s="20"/>
      <c r="B70" s="20" t="s">
        <v>28</v>
      </c>
      <c r="C70" s="20"/>
      <c r="D70" s="20"/>
      <c r="E70" s="20">
        <f>SUM(E65:E69)</f>
        <v>2223.4700000000003</v>
      </c>
    </row>
    <row r="71" spans="1:5" ht="12.75">
      <c r="A71" s="23"/>
      <c r="B71" s="35"/>
      <c r="C71" s="23"/>
      <c r="D71" s="23"/>
      <c r="E71" s="23"/>
    </row>
    <row r="72" spans="1:5" ht="18" customHeight="1">
      <c r="A72" s="56" t="s">
        <v>119</v>
      </c>
      <c r="B72" s="56"/>
      <c r="C72" s="56"/>
      <c r="D72" s="56"/>
      <c r="E72" s="56"/>
    </row>
    <row r="73" spans="1:5" ht="15.75">
      <c r="A73" s="11" t="s">
        <v>1</v>
      </c>
      <c r="B73" s="12" t="s">
        <v>18</v>
      </c>
      <c r="C73" s="12" t="s">
        <v>2</v>
      </c>
      <c r="D73" s="12" t="s">
        <v>19</v>
      </c>
      <c r="E73" s="12" t="s">
        <v>20</v>
      </c>
    </row>
    <row r="74" spans="1:5" ht="14.25">
      <c r="A74" s="15">
        <v>1</v>
      </c>
      <c r="B74" s="17" t="s">
        <v>115</v>
      </c>
      <c r="C74" s="17" t="s">
        <v>31</v>
      </c>
      <c r="D74" s="17" t="s">
        <v>98</v>
      </c>
      <c r="E74" s="17">
        <v>1276.68</v>
      </c>
    </row>
    <row r="75" spans="1:5" ht="14.25">
      <c r="A75" s="15">
        <v>2</v>
      </c>
      <c r="B75" s="15" t="s">
        <v>99</v>
      </c>
      <c r="C75" s="17" t="s">
        <v>31</v>
      </c>
      <c r="D75" s="17"/>
      <c r="E75" s="17">
        <f>159.59</f>
        <v>159.59</v>
      </c>
    </row>
    <row r="76" spans="1:5" ht="28.5">
      <c r="A76" s="15">
        <v>3</v>
      </c>
      <c r="B76" s="15" t="s">
        <v>120</v>
      </c>
      <c r="C76" s="17" t="s">
        <v>31</v>
      </c>
      <c r="D76" s="17"/>
      <c r="E76" s="17">
        <v>499.2</v>
      </c>
    </row>
    <row r="77" spans="1:5" ht="28.5">
      <c r="A77" s="15">
        <v>4</v>
      </c>
      <c r="B77" s="15" t="s">
        <v>121</v>
      </c>
      <c r="C77" s="17" t="s">
        <v>31</v>
      </c>
      <c r="D77" s="15" t="s">
        <v>122</v>
      </c>
      <c r="E77" s="15">
        <v>257.72</v>
      </c>
    </row>
    <row r="78" spans="1:5" ht="14.25">
      <c r="A78" s="15">
        <v>5</v>
      </c>
      <c r="B78" s="15" t="s">
        <v>123</v>
      </c>
      <c r="C78" s="17" t="s">
        <v>31</v>
      </c>
      <c r="D78" s="15" t="s">
        <v>124</v>
      </c>
      <c r="E78" s="15">
        <v>760.85</v>
      </c>
    </row>
    <row r="79" spans="1:5" ht="14.25">
      <c r="A79" s="15">
        <v>6</v>
      </c>
      <c r="B79" s="15"/>
      <c r="C79" s="17"/>
      <c r="D79" s="15"/>
      <c r="E79" s="15"/>
    </row>
    <row r="80" spans="1:5" ht="14.25">
      <c r="A80" s="15"/>
      <c r="B80" s="15"/>
      <c r="C80" s="17"/>
      <c r="D80" s="15"/>
      <c r="E80" s="15"/>
    </row>
    <row r="81" spans="1:5" ht="15">
      <c r="A81" s="20"/>
      <c r="B81" s="20" t="s">
        <v>28</v>
      </c>
      <c r="C81" s="20"/>
      <c r="D81" s="20"/>
      <c r="E81" s="20">
        <f>SUM(E74:E79)</f>
        <v>2954.04</v>
      </c>
    </row>
    <row r="82" spans="1:5" s="36" customFormat="1" ht="15">
      <c r="A82" s="30"/>
      <c r="B82" s="30"/>
      <c r="C82" s="30"/>
      <c r="D82" s="30"/>
      <c r="E82" s="30"/>
    </row>
    <row r="83" spans="1:5" ht="18" customHeight="1">
      <c r="A83" s="56" t="s">
        <v>69</v>
      </c>
      <c r="B83" s="56"/>
      <c r="C83" s="56"/>
      <c r="D83" s="56"/>
      <c r="E83" s="56"/>
    </row>
    <row r="84" spans="1:5" ht="15.75">
      <c r="A84" s="11" t="s">
        <v>1</v>
      </c>
      <c r="B84" s="12" t="s">
        <v>18</v>
      </c>
      <c r="C84" s="12" t="s">
        <v>2</v>
      </c>
      <c r="D84" s="12" t="s">
        <v>19</v>
      </c>
      <c r="E84" s="12" t="s">
        <v>20</v>
      </c>
    </row>
    <row r="85" spans="1:5" ht="14.25">
      <c r="A85" s="15">
        <v>1</v>
      </c>
      <c r="B85" s="17" t="s">
        <v>115</v>
      </c>
      <c r="C85" s="17" t="s">
        <v>31</v>
      </c>
      <c r="D85" s="17" t="s">
        <v>98</v>
      </c>
      <c r="E85" s="17">
        <v>1276.68</v>
      </c>
    </row>
    <row r="86" spans="1:5" ht="14.25">
      <c r="A86" s="15">
        <v>2</v>
      </c>
      <c r="B86" s="15" t="s">
        <v>99</v>
      </c>
      <c r="C86" s="17" t="s">
        <v>31</v>
      </c>
      <c r="D86" s="17"/>
      <c r="E86" s="17">
        <f>159.59</f>
        <v>159.59</v>
      </c>
    </row>
    <row r="87" spans="1:5" ht="28.5">
      <c r="A87" s="15">
        <v>3</v>
      </c>
      <c r="B87" s="15" t="s">
        <v>125</v>
      </c>
      <c r="C87" s="17" t="s">
        <v>31</v>
      </c>
      <c r="D87" s="17"/>
      <c r="E87" s="17">
        <v>4225.54</v>
      </c>
    </row>
    <row r="88" spans="1:5" ht="14.25">
      <c r="A88" s="15">
        <v>4</v>
      </c>
      <c r="B88" s="15"/>
      <c r="C88" s="17"/>
      <c r="D88" s="17"/>
      <c r="E88" s="17"/>
    </row>
    <row r="89" spans="1:5" ht="14.25">
      <c r="A89" s="15">
        <v>5</v>
      </c>
      <c r="B89" s="15"/>
      <c r="C89" s="17"/>
      <c r="D89" s="17"/>
      <c r="E89" s="17"/>
    </row>
    <row r="90" spans="1:5" ht="14.25">
      <c r="A90" s="15">
        <v>6</v>
      </c>
      <c r="B90" s="15"/>
      <c r="C90" s="17"/>
      <c r="D90" s="17"/>
      <c r="E90" s="17"/>
    </row>
    <row r="91" spans="1:5" ht="15">
      <c r="A91" s="20"/>
      <c r="B91" s="20" t="s">
        <v>28</v>
      </c>
      <c r="C91" s="20"/>
      <c r="D91" s="20"/>
      <c r="E91" s="20">
        <f>SUM(E85:E90)</f>
        <v>5661.8099999999995</v>
      </c>
    </row>
    <row r="92" spans="1:5" s="36" customFormat="1" ht="15">
      <c r="A92" s="30"/>
      <c r="B92" s="30"/>
      <c r="C92" s="30"/>
      <c r="D92" s="30"/>
      <c r="E92" s="30"/>
    </row>
    <row r="93" spans="1:5" ht="17.25" customHeight="1">
      <c r="A93" s="56" t="s">
        <v>76</v>
      </c>
      <c r="B93" s="56"/>
      <c r="C93" s="56"/>
      <c r="D93" s="56"/>
      <c r="E93" s="56"/>
    </row>
    <row r="94" spans="1:5" ht="15.75">
      <c r="A94" s="11" t="s">
        <v>1</v>
      </c>
      <c r="B94" s="12" t="s">
        <v>18</v>
      </c>
      <c r="C94" s="12" t="s">
        <v>2</v>
      </c>
      <c r="D94" s="12" t="s">
        <v>19</v>
      </c>
      <c r="E94" s="12" t="s">
        <v>20</v>
      </c>
    </row>
    <row r="95" spans="1:5" ht="14.25">
      <c r="A95" s="15">
        <v>1</v>
      </c>
      <c r="B95" s="17" t="s">
        <v>115</v>
      </c>
      <c r="C95" s="17" t="s">
        <v>31</v>
      </c>
      <c r="D95" s="17" t="s">
        <v>98</v>
      </c>
      <c r="E95" s="17">
        <v>1276.68</v>
      </c>
    </row>
    <row r="96" spans="1:5" ht="14.25">
      <c r="A96" s="15">
        <v>2</v>
      </c>
      <c r="B96" s="15" t="s">
        <v>99</v>
      </c>
      <c r="C96" s="17" t="s">
        <v>31</v>
      </c>
      <c r="D96" s="17"/>
      <c r="E96" s="17">
        <f>159.59</f>
        <v>159.59</v>
      </c>
    </row>
    <row r="97" spans="1:5" ht="28.5">
      <c r="A97" s="15">
        <v>3</v>
      </c>
      <c r="B97" s="28" t="s">
        <v>126</v>
      </c>
      <c r="C97" s="17" t="s">
        <v>31</v>
      </c>
      <c r="D97" s="15" t="s">
        <v>127</v>
      </c>
      <c r="E97" s="15">
        <v>520.93</v>
      </c>
    </row>
    <row r="98" spans="1:5" ht="14.25">
      <c r="A98" s="15">
        <v>4</v>
      </c>
      <c r="B98" s="15"/>
      <c r="C98" s="17" t="s">
        <v>31</v>
      </c>
      <c r="D98" s="17"/>
      <c r="E98" s="17"/>
    </row>
    <row r="99" spans="1:5" ht="14.25">
      <c r="A99" s="15">
        <v>5</v>
      </c>
      <c r="B99" s="15"/>
      <c r="C99" s="17"/>
      <c r="D99" s="17"/>
      <c r="E99" s="17"/>
    </row>
    <row r="100" spans="1:5" ht="15">
      <c r="A100" s="20"/>
      <c r="B100" s="20" t="s">
        <v>28</v>
      </c>
      <c r="C100" s="20"/>
      <c r="D100" s="20"/>
      <c r="E100" s="20">
        <f>SUM(E95:E99)</f>
        <v>1957.1999999999998</v>
      </c>
    </row>
    <row r="101" spans="1:5" s="36" customFormat="1" ht="15">
      <c r="A101" s="30"/>
      <c r="B101" s="30"/>
      <c r="C101" s="30"/>
      <c r="D101" s="30"/>
      <c r="E101" s="30"/>
    </row>
    <row r="102" spans="1:5" ht="16.5" customHeight="1">
      <c r="A102" s="56" t="s">
        <v>79</v>
      </c>
      <c r="B102" s="56"/>
      <c r="C102" s="56"/>
      <c r="D102" s="56"/>
      <c r="E102" s="56"/>
    </row>
    <row r="103" spans="1:5" ht="15.75">
      <c r="A103" s="11" t="s">
        <v>1</v>
      </c>
      <c r="B103" s="12" t="s">
        <v>18</v>
      </c>
      <c r="C103" s="12" t="s">
        <v>2</v>
      </c>
      <c r="D103" s="12" t="s">
        <v>19</v>
      </c>
      <c r="E103" s="12" t="s">
        <v>20</v>
      </c>
    </row>
    <row r="104" spans="1:5" ht="14.25">
      <c r="A104" s="15">
        <v>1</v>
      </c>
      <c r="B104" s="17" t="s">
        <v>115</v>
      </c>
      <c r="C104" s="17" t="s">
        <v>31</v>
      </c>
      <c r="D104" s="17" t="s">
        <v>98</v>
      </c>
      <c r="E104" s="17">
        <v>1276.68</v>
      </c>
    </row>
    <row r="105" spans="1:5" ht="14.25">
      <c r="A105" s="15">
        <v>2</v>
      </c>
      <c r="B105" s="15" t="s">
        <v>99</v>
      </c>
      <c r="C105" s="17" t="s">
        <v>31</v>
      </c>
      <c r="D105" s="17"/>
      <c r="E105" s="17">
        <f>159.59</f>
        <v>159.59</v>
      </c>
    </row>
    <row r="106" spans="1:5" ht="28.5">
      <c r="A106" s="15">
        <v>3</v>
      </c>
      <c r="B106" s="24" t="s">
        <v>128</v>
      </c>
      <c r="C106" s="17" t="s">
        <v>31</v>
      </c>
      <c r="D106" s="17"/>
      <c r="E106" s="17">
        <v>10143.61</v>
      </c>
    </row>
    <row r="107" spans="1:5" ht="28.5">
      <c r="A107" s="15">
        <v>4</v>
      </c>
      <c r="B107" s="24" t="s">
        <v>129</v>
      </c>
      <c r="C107" s="17" t="s">
        <v>31</v>
      </c>
      <c r="D107" s="17" t="s">
        <v>130</v>
      </c>
      <c r="E107" s="17">
        <v>375.76</v>
      </c>
    </row>
    <row r="108" spans="1:5" ht="28.5">
      <c r="A108" s="15">
        <v>5</v>
      </c>
      <c r="B108" s="24" t="s">
        <v>131</v>
      </c>
      <c r="C108" s="17" t="s">
        <v>31</v>
      </c>
      <c r="D108" s="17" t="s">
        <v>132</v>
      </c>
      <c r="E108" s="17">
        <v>1906.76</v>
      </c>
    </row>
    <row r="109" spans="1:5" ht="42.75">
      <c r="A109" s="15">
        <v>6</v>
      </c>
      <c r="B109" s="24" t="s">
        <v>133</v>
      </c>
      <c r="C109" s="17" t="s">
        <v>31</v>
      </c>
      <c r="D109" s="17" t="s">
        <v>134</v>
      </c>
      <c r="E109" s="17">
        <v>517.04</v>
      </c>
    </row>
    <row r="110" spans="1:5" ht="15">
      <c r="A110" s="20"/>
      <c r="B110" s="20" t="s">
        <v>28</v>
      </c>
      <c r="C110" s="20"/>
      <c r="D110" s="20"/>
      <c r="E110" s="20">
        <f>SUM(E104:E109)</f>
        <v>14379.440000000002</v>
      </c>
    </row>
    <row r="111" spans="1:5" ht="15">
      <c r="A111" s="37"/>
      <c r="B111" s="37"/>
      <c r="C111" s="37"/>
      <c r="D111" s="37"/>
      <c r="E111" s="37"/>
    </row>
    <row r="112" spans="1:5" ht="15">
      <c r="A112" s="33"/>
      <c r="B112" s="33" t="s">
        <v>90</v>
      </c>
      <c r="C112" s="33"/>
      <c r="D112" s="33"/>
      <c r="E112" s="38">
        <f>E8+E17+E25+E36+E45+E52+E61+E70+E81+E91+E100+E110</f>
        <v>51120.490000000005</v>
      </c>
    </row>
  </sheetData>
  <sheetProtection selectLockedCells="1" selectUnlockedCells="1"/>
  <mergeCells count="12">
    <mergeCell ref="A53:E53"/>
    <mergeCell ref="A63:E63"/>
    <mergeCell ref="A72:E72"/>
    <mergeCell ref="A83:E83"/>
    <mergeCell ref="A93:E93"/>
    <mergeCell ref="A102:E102"/>
    <mergeCell ref="A1:E1"/>
    <mergeCell ref="A10:E10"/>
    <mergeCell ref="A18:E18"/>
    <mergeCell ref="A26:E26"/>
    <mergeCell ref="A37:E37"/>
    <mergeCell ref="A46:E4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zoomScale="80" zoomScaleNormal="80" zoomScalePageLayoutView="0" workbookViewId="0" topLeftCell="A1">
      <selection activeCell="C17" sqref="C17"/>
    </sheetView>
  </sheetViews>
  <sheetFormatPr defaultColWidth="11.57421875" defaultRowHeight="12.75"/>
  <cols>
    <col min="1" max="1" width="5.57421875" style="0" customWidth="1"/>
    <col min="2" max="2" width="34.421875" style="0" customWidth="1"/>
    <col min="3" max="3" width="23.8515625" style="0" customWidth="1"/>
  </cols>
  <sheetData>
    <row r="2" spans="1:3" ht="15">
      <c r="A2" s="39" t="s">
        <v>135</v>
      </c>
      <c r="B2" s="39" t="s">
        <v>136</v>
      </c>
      <c r="C2" s="39" t="s">
        <v>137</v>
      </c>
    </row>
    <row r="3" spans="1:3" ht="12.75">
      <c r="A3" s="8"/>
      <c r="B3" s="8"/>
      <c r="C3" s="8"/>
    </row>
    <row r="4" spans="1:3" ht="14.25">
      <c r="A4" s="40">
        <v>1</v>
      </c>
      <c r="B4" s="41"/>
      <c r="C4" s="14"/>
    </row>
    <row r="5" spans="1:3" ht="14.25">
      <c r="A5" s="42">
        <v>2</v>
      </c>
      <c r="B5" s="41"/>
      <c r="C5" s="14"/>
    </row>
    <row r="6" spans="1:3" ht="14.25">
      <c r="A6" s="14"/>
      <c r="B6" s="14"/>
      <c r="C6" s="14"/>
    </row>
    <row r="7" spans="1:3" ht="14.25">
      <c r="A7" s="14"/>
      <c r="B7" s="14"/>
      <c r="C7" s="14"/>
    </row>
    <row r="8" spans="1:3" ht="14.25">
      <c r="A8" s="14"/>
      <c r="B8" s="14"/>
      <c r="C8" s="14"/>
    </row>
    <row r="9" spans="1:3" ht="15">
      <c r="A9" s="43"/>
      <c r="B9" s="43" t="s">
        <v>28</v>
      </c>
      <c r="C9" s="44">
        <f>C4+C5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2020-03-11T06:18:09Z</dcterms:modified>
  <cp:category/>
  <cp:version/>
  <cp:contentType/>
  <cp:contentStatus/>
</cp:coreProperties>
</file>